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o9101\Desktop\"/>
    </mc:Choice>
  </mc:AlternateContent>
  <xr:revisionPtr revIDLastSave="0" documentId="13_ncr:1_{C94EBACE-760B-40AD-BA81-D643FE43B8FD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V Calcs" sheetId="7" r:id="rId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X81" i="7" l="1"/>
  <c r="X82" i="7" s="1"/>
  <c r="AG72" i="7"/>
  <c r="X69" i="7"/>
  <c r="X64" i="7"/>
  <c r="X65" i="7" s="1"/>
  <c r="X71" i="7" s="1"/>
  <c r="T63" i="7"/>
  <c r="F82" i="7"/>
  <c r="F83" i="7" s="1"/>
  <c r="O73" i="7"/>
  <c r="F70" i="7"/>
  <c r="F65" i="7"/>
  <c r="F66" i="7" s="1"/>
  <c r="F72" i="7" s="1"/>
  <c r="B64" i="7"/>
  <c r="AD25" i="7"/>
  <c r="AD26" i="7" s="1"/>
  <c r="AM16" i="7"/>
  <c r="AD13" i="7"/>
  <c r="AD8" i="7"/>
  <c r="AD9" i="7" s="1"/>
  <c r="AD15" i="7" s="1"/>
  <c r="Z7" i="7"/>
  <c r="AU25" i="7"/>
  <c r="AU26" i="7" s="1"/>
  <c r="BD16" i="7"/>
  <c r="AU13" i="7"/>
  <c r="AU8" i="7"/>
  <c r="AU9" i="7" s="1"/>
  <c r="AU15" i="7" s="1"/>
  <c r="AQ7" i="7"/>
  <c r="I7" i="7"/>
  <c r="P8" i="7"/>
  <c r="M25" i="7"/>
  <c r="M8" i="7"/>
  <c r="V16" i="7"/>
  <c r="M13" i="7"/>
  <c r="M26" i="7"/>
  <c r="R8" i="7"/>
  <c r="R9" i="7"/>
  <c r="M9" i="7"/>
  <c r="Q25" i="7"/>
  <c r="Q26" i="7" s="1"/>
  <c r="AB81" i="7" l="1"/>
  <c r="AB82" i="7" s="1"/>
  <c r="AA64" i="7"/>
  <c r="AC64" i="7" s="1"/>
  <c r="AC65" i="7" s="1"/>
  <c r="X67" i="7" s="1"/>
  <c r="X84" i="7"/>
  <c r="X73" i="7"/>
  <c r="X75" i="7"/>
  <c r="AG74" i="7"/>
  <c r="J82" i="7"/>
  <c r="J83" i="7" s="1"/>
  <c r="I65" i="7"/>
  <c r="K65" i="7" s="1"/>
  <c r="K66" i="7" s="1"/>
  <c r="F68" i="7" s="1"/>
  <c r="F85" i="7"/>
  <c r="F74" i="7"/>
  <c r="F76" i="7"/>
  <c r="O75" i="7"/>
  <c r="AH25" i="7"/>
  <c r="AH26" i="7" s="1"/>
  <c r="AG8" i="7"/>
  <c r="AI8" i="7" s="1"/>
  <c r="AI9" i="7" s="1"/>
  <c r="AD11" i="7" s="1"/>
  <c r="AD28" i="7"/>
  <c r="AD17" i="7"/>
  <c r="AD19" i="7"/>
  <c r="AM18" i="7"/>
  <c r="AY25" i="7"/>
  <c r="AY26" i="7" s="1"/>
  <c r="AX8" i="7"/>
  <c r="AZ8" i="7" s="1"/>
  <c r="AZ9" i="7" s="1"/>
  <c r="AU11" i="7" s="1"/>
  <c r="AU28" i="7"/>
  <c r="AU17" i="7"/>
  <c r="AU19" i="7"/>
  <c r="BD18" i="7"/>
  <c r="M15" i="7"/>
  <c r="M28" i="7" s="1"/>
  <c r="M11" i="7"/>
  <c r="M17" i="7" l="1"/>
  <c r="M19" i="7" l="1"/>
  <c r="V18" i="7"/>
</calcChain>
</file>

<file path=xl/sharedStrings.xml><?xml version="1.0" encoding="utf-8"?>
<sst xmlns="http://schemas.openxmlformats.org/spreadsheetml/2006/main" count="269" uniqueCount="43">
  <si>
    <t>Design 1</t>
  </si>
  <si>
    <t>1.44kW</t>
  </si>
  <si>
    <t>Design 2</t>
  </si>
  <si>
    <t>5.52kW</t>
  </si>
  <si>
    <t>Design 3</t>
  </si>
  <si>
    <t>11.8kW</t>
  </si>
  <si>
    <t>ESTIMATIONS FROM GREENMATCH</t>
  </si>
  <si>
    <t>Solar installation</t>
  </si>
  <si>
    <t>Annual production</t>
  </si>
  <si>
    <t>days in year</t>
  </si>
  <si>
    <t>MWh</t>
  </si>
  <si>
    <t>kWh</t>
  </si>
  <si>
    <t>annual standing charge fee</t>
  </si>
  <si>
    <t>usage - production</t>
  </si>
  <si>
    <t>annual unit rate</t>
  </si>
  <si>
    <t xml:space="preserve">Model </t>
  </si>
  <si>
    <t>pence</t>
  </si>
  <si>
    <t>HIT Power 240S (Panasonic)</t>
  </si>
  <si>
    <t>pounds</t>
  </si>
  <si>
    <t>No. panels</t>
  </si>
  <si>
    <t>annual electrcity cost with solar installed</t>
  </si>
  <si>
    <t>Cost of installation</t>
  </si>
  <si>
    <t xml:space="preserve"> gross costs = Gross cost – upfront incentives</t>
  </si>
  <si>
    <t>Usage</t>
  </si>
  <si>
    <t>annual ele cost</t>
  </si>
  <si>
    <t>Solar + battery</t>
  </si>
  <si>
    <t>With battery gross cost:</t>
  </si>
  <si>
    <t>Battery cost</t>
  </si>
  <si>
    <t xml:space="preserve"> annual benefits = Avoided annual electricity costs + annual incentives </t>
  </si>
  <si>
    <t>Payback with battery:</t>
  </si>
  <si>
    <t>Ele unit rate</t>
  </si>
  <si>
    <t>Gross costs / annual benefits = solar payback period (years)</t>
  </si>
  <si>
    <t>years</t>
  </si>
  <si>
    <t>p</t>
  </si>
  <si>
    <t>Ele standing charge</t>
  </si>
  <si>
    <t>Selling rate</t>
  </si>
  <si>
    <t>p/kWh</t>
  </si>
  <si>
    <t xml:space="preserve">pre solar </t>
  </si>
  <si>
    <t>wholesale</t>
  </si>
  <si>
    <t>Annual revenue</t>
  </si>
  <si>
    <t>£/kWh</t>
  </si>
  <si>
    <t>Total annual ele rate</t>
  </si>
  <si>
    <t>27.8kW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</si>
</sst>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£&quot;#,##0.0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33333"/>
      <name val="Open Sans"/>
      <charset val="1"/>
    </font>
    <font>
      <sz val="10.5"/>
      <color rgb="FF41474E"/>
      <name val="Helvetica"/>
      <family val="2"/>
      <charset val="1"/>
    </font>
    <font>
      <sz val="12"/>
      <color rgb="FF444444"/>
      <name val="Roboto"/>
      <charset val="1"/>
    </font>
    <font>
      <sz val="11"/>
      <color rgb="FF444444"/>
      <name val="Calibri"/>
      <family val="2"/>
      <charset val="1"/>
    </font>
    <font>
      <b/>
      <sz val="11"/>
      <color rgb="FF565656"/>
      <name val="Calibri"/>
    </font>
    <font>
      <b/>
      <sz val="11"/>
      <color rgb="FF565656"/>
      <name val="Helvetica"/>
      <family val="2"/>
      <charset val="1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1">
    <xf numFmtId="0" fontId="0" fillId="0" borderId="0" xfId="0"/>
    <xf numFmtId="0" fontId="1" fillId="0" borderId="0" xfId="0" applyFont="1"/>
    <xf numFmtId="0" fontId="2" fillId="0" borderId="0" xfId="1"/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0" borderId="1" xfId="0" applyBorder="1"/>
    <xf numFmtId="0" fontId="0" fillId="0" borderId="2" xfId="0" applyBorder="1"/>
    <xf numFmtId="0" fontId="3" fillId="0" borderId="3" xfId="0" applyFont="1" applyBorder="1"/>
    <xf numFmtId="0" fontId="6" fillId="0" borderId="4" xfId="0" applyFont="1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6" xfId="0" applyBorder="1"/>
    <xf numFmtId="0" fontId="0" fillId="0" borderId="3" xfId="0" applyBorder="1"/>
    <xf numFmtId="0" fontId="0" fillId="0" borderId="4" xfId="0" applyBorder="1"/>
    <xf numFmtId="0" fontId="1" fillId="0" borderId="1" xfId="0" applyFont="1" applyBorder="1"/>
    <xf numFmtId="0" fontId="7" fillId="0" borderId="1" xfId="0" applyFont="1" applyBorder="1"/>
    <xf numFmtId="0" fontId="8" fillId="0" borderId="1" xfId="0" applyFont="1" applyBorder="1"/>
    <xf numFmtId="164" fontId="0" fillId="0" borderId="5" xfId="0" applyNumberFormat="1" applyBorder="1"/>
    <xf numFmtId="164" fontId="0" fillId="0" borderId="3" xfId="0" applyNumberFormat="1" applyBorder="1"/>
    <xf numFmtId="0" fontId="1" fillId="0" borderId="3" xfId="0" applyFont="1" applyBorder="1"/>
    <xf numFmtId="0" fontId="1" fillId="0" borderId="7" xfId="0" applyFont="1" applyBorder="1"/>
    <xf numFmtId="0" fontId="1" fillId="2" borderId="5" xfId="0" applyFont="1" applyFill="1" applyBorder="1"/>
    <xf numFmtId="0" fontId="1" fillId="2" borderId="8" xfId="0" applyFont="1" applyFill="1" applyBorder="1"/>
    <xf numFmtId="0" fontId="1" fillId="2" borderId="6" xfId="0" applyFont="1" applyFill="1" applyBorder="1"/>
    <xf numFmtId="0" fontId="1" fillId="0" borderId="1" xfId="0" applyFont="1" applyBorder="1" applyAlignment="1">
      <alignment horizontal="left"/>
    </xf>
    <xf numFmtId="0" fontId="1" fillId="0" borderId="8" xfId="0" applyFont="1" applyBorder="1"/>
    <xf numFmtId="0" fontId="1" fillId="0" borderId="6" xfId="0" applyFont="1" applyBorder="1"/>
    <xf numFmtId="0" fontId="2" fillId="0" borderId="0" xfId="1" applyFill="1"/>
    <xf numFmtId="0" fontId="9" fillId="0" borderId="3" xfId="0" applyFont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523875</xdr:colOff>
      <xdr:row>18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BF4C45-F96A-4C67-A5EE-C278E8E9F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791075" cy="35147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29</xdr:row>
      <xdr:rowOff>171450</xdr:rowOff>
    </xdr:from>
    <xdr:to>
      <xdr:col>11</xdr:col>
      <xdr:colOff>428625</xdr:colOff>
      <xdr:row>50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3268F2-42F5-4611-9300-89E0F7BCD065}"/>
            </a:ext>
            <a:ext uri="{147F2762-F138-4A5C-976F-8EAC2B608ADB}">
              <a16:predDERef xmlns:a16="http://schemas.microsoft.com/office/drawing/2014/main" pred="{D6BF4C45-F96A-4C67-A5EE-C278E8E9F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5724525"/>
          <a:ext cx="7048500" cy="3895725"/>
        </a:xfrm>
        <a:prstGeom prst="rect">
          <a:avLst/>
        </a:prstGeom>
      </xdr:spPr>
    </xdr:pic>
    <xdr:clientData/>
  </xdr:twoCellAnchor>
  <xdr:twoCellAnchor editAs="oneCell">
    <xdr:from>
      <xdr:col>12</xdr:col>
      <xdr:colOff>466725</xdr:colOff>
      <xdr:row>30</xdr:row>
      <xdr:rowOff>38100</xdr:rowOff>
    </xdr:from>
    <xdr:to>
      <xdr:col>26</xdr:col>
      <xdr:colOff>38100</xdr:colOff>
      <xdr:row>54</xdr:row>
      <xdr:rowOff>47625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C347C75-C074-41C7-9E08-4A314D746265}"/>
            </a:ext>
            <a:ext uri="{147F2762-F138-4A5C-976F-8EAC2B608ADB}">
              <a16:predDERef xmlns:a16="http://schemas.microsoft.com/office/drawing/2014/main" pred="{B13268F2-42F5-4611-9300-89E0F7BCD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86700" y="5781675"/>
          <a:ext cx="8801100" cy="4581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1EF05-BC01-40A3-BD0E-4A1325DB259B}">
  <dimension ref="B2:BF85"/>
  <sheetViews>
    <sheetView tabSelected="1" zoomScale="55" zoomScaleNormal="55" workbookViewId="0">
      <selection activeCell="AC33" sqref="AC33"/>
    </sheetView>
  </sheetViews>
  <sheetFormatPr defaultColWidth="9.1796875" defaultRowHeight="14.5" x14ac:dyDescent="0.35"/>
  <cols>
    <col min="11" max="11" width="10.7265625" customWidth="1"/>
    <col min="12" max="12" width="9.1796875" bestFit="1" customWidth="1"/>
    <col min="14" max="14" width="10.453125" customWidth="1"/>
    <col min="15" max="15" width="10.26953125" customWidth="1"/>
    <col min="16" max="16" width="11.7265625" customWidth="1"/>
    <col min="24" max="24" width="14.54296875" customWidth="1"/>
    <col min="30" max="30" width="12" customWidth="1"/>
    <col min="47" max="47" width="11.26953125" customWidth="1"/>
  </cols>
  <sheetData>
    <row r="2" spans="9:58" x14ac:dyDescent="0.35">
      <c r="I2" s="1" t="s">
        <v>0</v>
      </c>
      <c r="J2" t="s">
        <v>1</v>
      </c>
      <c r="Z2" s="1" t="s">
        <v>2</v>
      </c>
      <c r="AA2" t="s">
        <v>3</v>
      </c>
      <c r="AQ2" s="1" t="s">
        <v>4</v>
      </c>
      <c r="AR2" t="s">
        <v>5</v>
      </c>
    </row>
    <row r="4" spans="9:58" x14ac:dyDescent="0.35">
      <c r="I4" s="1" t="s">
        <v>6</v>
      </c>
      <c r="M4" s="1" t="s">
        <v>7</v>
      </c>
      <c r="Z4" s="1" t="s">
        <v>6</v>
      </c>
      <c r="AD4" s="1" t="s">
        <v>7</v>
      </c>
      <c r="AQ4" s="1" t="s">
        <v>6</v>
      </c>
      <c r="AU4" s="1" t="s">
        <v>7</v>
      </c>
    </row>
    <row r="5" spans="9:58" x14ac:dyDescent="0.35">
      <c r="I5" s="6" t="s">
        <v>8</v>
      </c>
      <c r="J5" s="7"/>
      <c r="M5" s="16" t="s">
        <v>9</v>
      </c>
      <c r="N5" s="7"/>
      <c r="Z5" s="6" t="s">
        <v>8</v>
      </c>
      <c r="AA5" s="7"/>
      <c r="AD5" s="16" t="s">
        <v>9</v>
      </c>
      <c r="AE5" s="7"/>
      <c r="AQ5" s="6" t="s">
        <v>8</v>
      </c>
      <c r="AR5" s="7"/>
      <c r="AU5" s="26" t="s">
        <v>9</v>
      </c>
      <c r="AV5" s="7"/>
    </row>
    <row r="6" spans="9:58" ht="15" x14ac:dyDescent="0.4">
      <c r="I6" s="8">
        <v>1.1879999999999999</v>
      </c>
      <c r="J6" s="9" t="s">
        <v>10</v>
      </c>
      <c r="M6" s="14">
        <v>365</v>
      </c>
      <c r="N6" s="15"/>
      <c r="V6" s="1"/>
      <c r="Z6" s="8">
        <v>4.548</v>
      </c>
      <c r="AA6" s="9" t="s">
        <v>10</v>
      </c>
      <c r="AD6" s="14">
        <v>365</v>
      </c>
      <c r="AE6" s="15"/>
      <c r="AM6" s="1"/>
      <c r="AQ6" s="8">
        <v>9.7530000000000001</v>
      </c>
      <c r="AR6" s="9" t="s">
        <v>10</v>
      </c>
      <c r="AU6" s="14">
        <v>365</v>
      </c>
      <c r="AV6" s="15"/>
      <c r="BD6" s="1"/>
    </row>
    <row r="7" spans="9:58" x14ac:dyDescent="0.35">
      <c r="I7" s="30">
        <f>I6*1000</f>
        <v>1188</v>
      </c>
      <c r="J7" s="9" t="s">
        <v>11</v>
      </c>
      <c r="L7" s="5"/>
      <c r="M7" s="16" t="s">
        <v>12</v>
      </c>
      <c r="N7" s="11"/>
      <c r="O7" s="11"/>
      <c r="P7" s="16" t="s">
        <v>13</v>
      </c>
      <c r="Q7" s="7"/>
      <c r="R7" s="22" t="s">
        <v>14</v>
      </c>
      <c r="S7" s="7"/>
      <c r="Z7" s="30">
        <f>Z6*1000</f>
        <v>4548</v>
      </c>
      <c r="AA7" s="9" t="s">
        <v>11</v>
      </c>
      <c r="AC7" s="5"/>
      <c r="AD7" s="16" t="s">
        <v>12</v>
      </c>
      <c r="AE7" s="11"/>
      <c r="AF7" s="11"/>
      <c r="AG7" s="16" t="s">
        <v>13</v>
      </c>
      <c r="AH7" s="7"/>
      <c r="AI7" s="22" t="s">
        <v>14</v>
      </c>
      <c r="AJ7" s="7"/>
      <c r="AQ7" s="30">
        <f>AQ6*1000</f>
        <v>9753</v>
      </c>
      <c r="AR7" s="9" t="s">
        <v>11</v>
      </c>
      <c r="AT7" s="5"/>
      <c r="AU7" s="16" t="s">
        <v>12</v>
      </c>
      <c r="AV7" s="11"/>
      <c r="AW7" s="11"/>
      <c r="AX7" s="16" t="s">
        <v>13</v>
      </c>
      <c r="AY7" s="7"/>
      <c r="AZ7" s="22" t="s">
        <v>14</v>
      </c>
      <c r="BA7" s="7"/>
    </row>
    <row r="8" spans="9:58" x14ac:dyDescent="0.35">
      <c r="I8" s="6" t="s">
        <v>15</v>
      </c>
      <c r="J8" s="11"/>
      <c r="K8" s="7"/>
      <c r="M8" s="14">
        <f>M6*I21</f>
        <v>8395</v>
      </c>
      <c r="N8" t="s">
        <v>16</v>
      </c>
      <c r="P8" s="14">
        <f>I15-I7</f>
        <v>4982</v>
      </c>
      <c r="Q8" s="15" t="s">
        <v>11</v>
      </c>
      <c r="R8">
        <f>P8*I19</f>
        <v>104622</v>
      </c>
      <c r="S8" s="15" t="s">
        <v>16</v>
      </c>
      <c r="Z8" s="6" t="s">
        <v>15</v>
      </c>
      <c r="AA8" s="11"/>
      <c r="AB8" s="7"/>
      <c r="AD8" s="14">
        <f>AD6*Z21</f>
        <v>8395</v>
      </c>
      <c r="AE8" t="s">
        <v>16</v>
      </c>
      <c r="AG8" s="14">
        <f>Z15-Z7</f>
        <v>1622</v>
      </c>
      <c r="AH8" s="15" t="s">
        <v>11</v>
      </c>
      <c r="AI8">
        <f>AG8*Z19</f>
        <v>34062</v>
      </c>
      <c r="AJ8" s="15" t="s">
        <v>16</v>
      </c>
      <c r="AQ8" s="6" t="s">
        <v>15</v>
      </c>
      <c r="AR8" s="11"/>
      <c r="AS8" s="7"/>
      <c r="AU8" s="14">
        <f>AU6*AQ21</f>
        <v>8395</v>
      </c>
      <c r="AV8" t="s">
        <v>16</v>
      </c>
      <c r="AX8" s="14">
        <f>AQ15-AQ7</f>
        <v>-3583</v>
      </c>
      <c r="AY8" s="15" t="s">
        <v>11</v>
      </c>
      <c r="AZ8">
        <f>AX8*AQ19</f>
        <v>-75243</v>
      </c>
      <c r="BA8" s="15" t="s">
        <v>16</v>
      </c>
    </row>
    <row r="9" spans="9:58" ht="15" x14ac:dyDescent="0.4">
      <c r="I9" s="8" t="s">
        <v>17</v>
      </c>
      <c r="K9" s="13"/>
      <c r="L9" s="5"/>
      <c r="M9" s="14">
        <f>M8/100</f>
        <v>83.95</v>
      </c>
      <c r="N9" t="s">
        <v>18</v>
      </c>
      <c r="P9" s="14"/>
      <c r="Q9" s="15"/>
      <c r="R9" s="12">
        <f>R8/100</f>
        <v>1046.22</v>
      </c>
      <c r="S9" s="13" t="s">
        <v>18</v>
      </c>
      <c r="Z9" s="8" t="s">
        <v>17</v>
      </c>
      <c r="AB9" s="13"/>
      <c r="AC9" s="5"/>
      <c r="AD9" s="14">
        <f>AD8/100</f>
        <v>83.95</v>
      </c>
      <c r="AE9" t="s">
        <v>18</v>
      </c>
      <c r="AG9" s="14"/>
      <c r="AH9" s="15"/>
      <c r="AI9" s="12">
        <f>AI8/100</f>
        <v>340.62</v>
      </c>
      <c r="AJ9" s="13" t="s">
        <v>18</v>
      </c>
      <c r="AQ9" s="8" t="s">
        <v>17</v>
      </c>
      <c r="AS9" s="13"/>
      <c r="AT9" s="5"/>
      <c r="AU9" s="14">
        <f>AU8/100</f>
        <v>83.95</v>
      </c>
      <c r="AV9" t="s">
        <v>18</v>
      </c>
      <c r="AX9" s="14"/>
      <c r="AY9" s="15"/>
      <c r="AZ9" s="12">
        <f>AZ8/100</f>
        <v>-752.43</v>
      </c>
      <c r="BA9" s="13" t="s">
        <v>18</v>
      </c>
    </row>
    <row r="10" spans="9:58" x14ac:dyDescent="0.35">
      <c r="I10" s="6" t="s">
        <v>19</v>
      </c>
      <c r="J10" s="7"/>
      <c r="L10" s="2"/>
      <c r="M10" s="16" t="s">
        <v>20</v>
      </c>
      <c r="N10" s="11"/>
      <c r="O10" s="11"/>
      <c r="P10" s="11"/>
      <c r="Q10" s="7"/>
      <c r="Z10" s="6" t="s">
        <v>19</v>
      </c>
      <c r="AA10" s="7"/>
      <c r="AC10" s="29"/>
      <c r="AD10" s="16" t="s">
        <v>20</v>
      </c>
      <c r="AE10" s="11"/>
      <c r="AF10" s="11"/>
      <c r="AG10" s="11"/>
      <c r="AH10" s="7"/>
      <c r="AQ10" s="6" t="s">
        <v>19</v>
      </c>
      <c r="AR10" s="7"/>
      <c r="AT10" s="2"/>
      <c r="AU10" s="16" t="s">
        <v>20</v>
      </c>
      <c r="AV10" s="11"/>
      <c r="AW10" s="11"/>
      <c r="AX10" s="11"/>
      <c r="AY10" s="7"/>
    </row>
    <row r="11" spans="9:58" x14ac:dyDescent="0.35">
      <c r="I11" s="14">
        <v>6</v>
      </c>
      <c r="J11" s="15"/>
      <c r="M11" s="14">
        <f>R9+M9</f>
        <v>1130.17</v>
      </c>
      <c r="N11" t="s">
        <v>18</v>
      </c>
      <c r="Q11" s="15"/>
      <c r="Z11" s="14">
        <v>23</v>
      </c>
      <c r="AA11" s="15"/>
      <c r="AD11" s="14">
        <f>AI9+AD9</f>
        <v>424.57</v>
      </c>
      <c r="AE11" t="s">
        <v>18</v>
      </c>
      <c r="AH11" s="15"/>
      <c r="AQ11" s="14">
        <v>49</v>
      </c>
      <c r="AR11" s="15"/>
      <c r="AU11" s="14">
        <f>AZ9+AU9</f>
        <v>-668.4799999999999</v>
      </c>
      <c r="AV11" t="s">
        <v>18</v>
      </c>
      <c r="AY11" s="15"/>
    </row>
    <row r="12" spans="9:58" x14ac:dyDescent="0.35">
      <c r="I12" s="6" t="s">
        <v>21</v>
      </c>
      <c r="J12" s="7"/>
      <c r="M12" s="17" t="s">
        <v>22</v>
      </c>
      <c r="N12" s="11"/>
      <c r="O12" s="11"/>
      <c r="P12" s="11"/>
      <c r="Q12" s="7"/>
      <c r="Z12" s="6" t="s">
        <v>21</v>
      </c>
      <c r="AA12" s="7"/>
      <c r="AD12" s="17" t="s">
        <v>22</v>
      </c>
      <c r="AE12" s="11"/>
      <c r="AF12" s="11"/>
      <c r="AG12" s="11"/>
      <c r="AH12" s="7"/>
      <c r="AQ12" s="6" t="s">
        <v>21</v>
      </c>
      <c r="AR12" s="7"/>
      <c r="AU12" s="17" t="s">
        <v>22</v>
      </c>
      <c r="AV12" s="11"/>
      <c r="AW12" s="11"/>
      <c r="AX12" s="11"/>
      <c r="AY12" s="7"/>
    </row>
    <row r="13" spans="9:58" x14ac:dyDescent="0.35">
      <c r="I13" s="10">
        <v>2500</v>
      </c>
      <c r="J13" s="13" t="s">
        <v>18</v>
      </c>
      <c r="M13" s="10">
        <f>I13</f>
        <v>2500</v>
      </c>
      <c r="N13" s="12" t="s">
        <v>18</v>
      </c>
      <c r="O13" s="12"/>
      <c r="P13" s="12"/>
      <c r="Q13" s="13"/>
      <c r="Z13" s="10">
        <v>8250</v>
      </c>
      <c r="AA13" s="13" t="s">
        <v>18</v>
      </c>
      <c r="AD13" s="10">
        <f>Z13</f>
        <v>8250</v>
      </c>
      <c r="AE13" s="12" t="s">
        <v>18</v>
      </c>
      <c r="AF13" s="12"/>
      <c r="AG13" s="12"/>
      <c r="AH13" s="13"/>
      <c r="AQ13" s="10">
        <v>17000</v>
      </c>
      <c r="AR13" s="13" t="s">
        <v>18</v>
      </c>
      <c r="AU13" s="10">
        <f>AQ13</f>
        <v>17000</v>
      </c>
      <c r="AV13" s="12" t="s">
        <v>18</v>
      </c>
      <c r="AW13" s="12"/>
      <c r="AX13" s="12"/>
      <c r="AY13" s="13"/>
    </row>
    <row r="14" spans="9:58" x14ac:dyDescent="0.35">
      <c r="I14" s="14" t="s">
        <v>23</v>
      </c>
      <c r="J14" s="15"/>
      <c r="M14" s="21" t="s">
        <v>24</v>
      </c>
      <c r="N14" s="15"/>
      <c r="V14" s="1" t="s">
        <v>25</v>
      </c>
      <c r="Z14" s="14" t="s">
        <v>23</v>
      </c>
      <c r="AA14" s="15"/>
      <c r="AD14" s="21" t="s">
        <v>24</v>
      </c>
      <c r="AE14" s="15"/>
      <c r="AM14" s="1" t="s">
        <v>25</v>
      </c>
      <c r="AQ14" s="14" t="s">
        <v>23</v>
      </c>
      <c r="AR14" s="15"/>
      <c r="AU14" s="21" t="s">
        <v>24</v>
      </c>
      <c r="AV14" s="15"/>
      <c r="BD14" s="1" t="s">
        <v>25</v>
      </c>
    </row>
    <row r="15" spans="9:58" x14ac:dyDescent="0.35">
      <c r="I15" s="14">
        <v>6170</v>
      </c>
      <c r="J15" s="15" t="s">
        <v>11</v>
      </c>
      <c r="M15" s="14">
        <f>M26+M9</f>
        <v>1379.65</v>
      </c>
      <c r="N15" s="15" t="s">
        <v>18</v>
      </c>
      <c r="V15" s="16" t="s">
        <v>26</v>
      </c>
      <c r="W15" s="11"/>
      <c r="X15" s="7"/>
      <c r="Z15" s="14">
        <v>6170</v>
      </c>
      <c r="AA15" s="15" t="s">
        <v>11</v>
      </c>
      <c r="AD15" s="14">
        <f>AD26+AD9</f>
        <v>1379.65</v>
      </c>
      <c r="AE15" s="15" t="s">
        <v>18</v>
      </c>
      <c r="AM15" s="16" t="s">
        <v>26</v>
      </c>
      <c r="AN15" s="11"/>
      <c r="AO15" s="7"/>
      <c r="AQ15" s="14">
        <v>6170</v>
      </c>
      <c r="AR15" s="15" t="s">
        <v>11</v>
      </c>
      <c r="AU15" s="14">
        <f>AU26+AU9</f>
        <v>1379.65</v>
      </c>
      <c r="AV15" s="15" t="s">
        <v>18</v>
      </c>
      <c r="BD15" s="16" t="s">
        <v>26</v>
      </c>
      <c r="BE15" s="11"/>
      <c r="BF15" s="7"/>
    </row>
    <row r="16" spans="9:58" x14ac:dyDescent="0.35">
      <c r="I16" s="6" t="s">
        <v>27</v>
      </c>
      <c r="J16" s="7"/>
      <c r="M16" s="18" t="s">
        <v>28</v>
      </c>
      <c r="N16" s="11"/>
      <c r="O16" s="11"/>
      <c r="P16" s="11"/>
      <c r="Q16" s="11"/>
      <c r="R16" s="11"/>
      <c r="S16" s="11"/>
      <c r="T16" s="7"/>
      <c r="V16" s="14">
        <f>I13+I17</f>
        <v>5500</v>
      </c>
      <c r="W16" t="s">
        <v>18</v>
      </c>
      <c r="X16" s="15"/>
      <c r="Z16" s="6" t="s">
        <v>27</v>
      </c>
      <c r="AA16" s="7"/>
      <c r="AD16" s="18" t="s">
        <v>28</v>
      </c>
      <c r="AE16" s="11"/>
      <c r="AF16" s="11"/>
      <c r="AG16" s="11"/>
      <c r="AH16" s="11"/>
      <c r="AI16" s="11"/>
      <c r="AJ16" s="11"/>
      <c r="AK16" s="7"/>
      <c r="AM16" s="14">
        <f>Z13+Z17</f>
        <v>11250</v>
      </c>
      <c r="AN16" t="s">
        <v>18</v>
      </c>
      <c r="AO16" s="15"/>
      <c r="AQ16" s="6" t="s">
        <v>27</v>
      </c>
      <c r="AR16" s="7"/>
      <c r="AU16" s="18" t="s">
        <v>28</v>
      </c>
      <c r="AV16" s="11"/>
      <c r="AW16" s="11"/>
      <c r="AX16" s="11"/>
      <c r="AY16" s="11"/>
      <c r="AZ16" s="11"/>
      <c r="BA16" s="11"/>
      <c r="BB16" s="7"/>
      <c r="BD16" s="14">
        <f>AQ13+AQ17</f>
        <v>20000</v>
      </c>
      <c r="BE16" t="s">
        <v>18</v>
      </c>
      <c r="BF16" s="15"/>
    </row>
    <row r="17" spans="2:58" x14ac:dyDescent="0.35">
      <c r="I17" s="14">
        <v>3000</v>
      </c>
      <c r="J17" s="15" t="s">
        <v>18</v>
      </c>
      <c r="M17" s="20">
        <f>M15-M11</f>
        <v>249.48000000000002</v>
      </c>
      <c r="N17" t="s">
        <v>18</v>
      </c>
      <c r="T17" s="13"/>
      <c r="V17" s="21" t="s">
        <v>29</v>
      </c>
      <c r="X17" s="15"/>
      <c r="Z17" s="14">
        <v>3000</v>
      </c>
      <c r="AA17" s="15" t="s">
        <v>18</v>
      </c>
      <c r="AD17" s="20">
        <f>AD15-AD11</f>
        <v>955.08000000000015</v>
      </c>
      <c r="AE17" t="s">
        <v>18</v>
      </c>
      <c r="AK17" s="13"/>
      <c r="AM17" s="21" t="s">
        <v>29</v>
      </c>
      <c r="AO17" s="15"/>
      <c r="AQ17" s="14">
        <v>3000</v>
      </c>
      <c r="AR17" s="15" t="s">
        <v>18</v>
      </c>
      <c r="AU17" s="20">
        <f>AU15-AU11</f>
        <v>2048.13</v>
      </c>
      <c r="AV17" t="s">
        <v>18</v>
      </c>
      <c r="BB17" s="13"/>
      <c r="BD17" s="21" t="s">
        <v>29</v>
      </c>
      <c r="BF17" s="15"/>
    </row>
    <row r="18" spans="2:58" x14ac:dyDescent="0.35">
      <c r="I18" s="6" t="s">
        <v>30</v>
      </c>
      <c r="J18" s="7"/>
      <c r="M18" s="18" t="s">
        <v>31</v>
      </c>
      <c r="N18" s="11"/>
      <c r="O18" s="11"/>
      <c r="P18" s="11"/>
      <c r="Q18" s="11"/>
      <c r="R18" s="11"/>
      <c r="S18" s="7"/>
      <c r="V18" s="10">
        <f>V16/M17</f>
        <v>22.045855379188712</v>
      </c>
      <c r="W18" s="12" t="s">
        <v>32</v>
      </c>
      <c r="X18" s="13"/>
      <c r="Z18" s="6" t="s">
        <v>30</v>
      </c>
      <c r="AA18" s="7"/>
      <c r="AD18" s="18" t="s">
        <v>31</v>
      </c>
      <c r="AE18" s="11"/>
      <c r="AF18" s="11"/>
      <c r="AG18" s="11"/>
      <c r="AH18" s="11"/>
      <c r="AI18" s="11"/>
      <c r="AJ18" s="7"/>
      <c r="AM18" s="10">
        <f>AM16/AD17</f>
        <v>11.779117979645683</v>
      </c>
      <c r="AN18" s="12" t="s">
        <v>32</v>
      </c>
      <c r="AO18" s="13"/>
      <c r="AQ18" s="6" t="s">
        <v>30</v>
      </c>
      <c r="AR18" s="7"/>
      <c r="AU18" s="18" t="s">
        <v>31</v>
      </c>
      <c r="AV18" s="11"/>
      <c r="AW18" s="11"/>
      <c r="AX18" s="11"/>
      <c r="AY18" s="11"/>
      <c r="AZ18" s="11"/>
      <c r="BA18" s="7"/>
      <c r="BD18" s="10">
        <f>BD16/AU17</f>
        <v>9.7650051510402172</v>
      </c>
      <c r="BE18" s="12" t="s">
        <v>32</v>
      </c>
      <c r="BF18" s="13"/>
    </row>
    <row r="19" spans="2:58" x14ac:dyDescent="0.35">
      <c r="I19" s="14">
        <v>21</v>
      </c>
      <c r="J19" s="15" t="s">
        <v>33</v>
      </c>
      <c r="M19" s="23">
        <f>M13/M17</f>
        <v>10.020843354176687</v>
      </c>
      <c r="N19" s="24"/>
      <c r="O19" s="24"/>
      <c r="P19" s="24"/>
      <c r="Q19" s="24"/>
      <c r="R19" s="24"/>
      <c r="S19" s="25"/>
      <c r="Z19" s="14">
        <v>21</v>
      </c>
      <c r="AA19" s="15" t="s">
        <v>33</v>
      </c>
      <c r="AD19" s="23">
        <f>AD13/AD17</f>
        <v>8.6380198517401663</v>
      </c>
      <c r="AE19" s="27"/>
      <c r="AF19" s="27"/>
      <c r="AG19" s="27"/>
      <c r="AH19" s="27"/>
      <c r="AI19" s="27"/>
      <c r="AJ19" s="28"/>
      <c r="AQ19" s="14">
        <v>21</v>
      </c>
      <c r="AR19" s="15" t="s">
        <v>33</v>
      </c>
      <c r="AU19" s="23">
        <f>AU13/AU17</f>
        <v>8.3002543783841833</v>
      </c>
      <c r="AV19" s="24"/>
      <c r="AW19" s="24"/>
      <c r="AX19" s="24"/>
      <c r="AY19" s="24"/>
      <c r="AZ19" s="24"/>
      <c r="BA19" s="25"/>
    </row>
    <row r="20" spans="2:58" x14ac:dyDescent="0.35">
      <c r="I20" s="6" t="s">
        <v>34</v>
      </c>
      <c r="J20" s="7"/>
      <c r="N20" s="1"/>
      <c r="O20" s="1"/>
      <c r="P20" s="1"/>
      <c r="Q20" s="1"/>
      <c r="R20" s="1"/>
      <c r="S20" s="1"/>
      <c r="Z20" s="6" t="s">
        <v>34</v>
      </c>
      <c r="AA20" s="7"/>
      <c r="AE20" s="1"/>
      <c r="AF20" s="1"/>
      <c r="AG20" s="1"/>
      <c r="AH20" s="1"/>
      <c r="AI20" s="1"/>
      <c r="AJ20" s="1"/>
      <c r="AQ20" s="6" t="s">
        <v>34</v>
      </c>
      <c r="AR20" s="7"/>
      <c r="AV20" s="1"/>
      <c r="AW20" s="1"/>
      <c r="AX20" s="1"/>
      <c r="AY20" s="1"/>
      <c r="AZ20" s="1"/>
      <c r="BA20" s="1"/>
    </row>
    <row r="21" spans="2:58" x14ac:dyDescent="0.35">
      <c r="B21" s="3"/>
      <c r="I21" s="14">
        <v>23</v>
      </c>
      <c r="J21" s="15" t="s">
        <v>33</v>
      </c>
      <c r="M21" s="1"/>
      <c r="N21" s="1"/>
      <c r="O21" s="1"/>
      <c r="P21" s="1"/>
      <c r="Q21" s="1"/>
      <c r="R21" s="1"/>
      <c r="S21" s="1"/>
      <c r="Z21" s="14">
        <v>23</v>
      </c>
      <c r="AA21" s="15" t="s">
        <v>33</v>
      </c>
      <c r="AD21" s="1"/>
      <c r="AE21" s="1"/>
      <c r="AF21" s="1"/>
      <c r="AG21" s="1"/>
      <c r="AH21" s="1"/>
      <c r="AI21" s="1"/>
      <c r="AJ21" s="1"/>
      <c r="AQ21" s="14">
        <v>23</v>
      </c>
      <c r="AR21" s="15" t="s">
        <v>33</v>
      </c>
      <c r="AU21" s="1"/>
      <c r="AV21" s="1"/>
      <c r="AW21" s="1"/>
      <c r="AX21" s="1"/>
      <c r="AY21" s="1"/>
      <c r="AZ21" s="1"/>
      <c r="BA21" s="1"/>
    </row>
    <row r="22" spans="2:58" x14ac:dyDescent="0.35">
      <c r="B22" s="3"/>
      <c r="I22" s="6" t="s">
        <v>35</v>
      </c>
      <c r="J22" s="7"/>
      <c r="Z22" s="6" t="s">
        <v>35</v>
      </c>
      <c r="AA22" s="7"/>
      <c r="AQ22" s="6" t="s">
        <v>35</v>
      </c>
      <c r="AR22" s="7"/>
    </row>
    <row r="23" spans="2:58" x14ac:dyDescent="0.35">
      <c r="B23" s="2"/>
      <c r="I23" s="10">
        <v>3.5</v>
      </c>
      <c r="J23" s="13" t="s">
        <v>36</v>
      </c>
      <c r="M23" s="1" t="s">
        <v>37</v>
      </c>
      <c r="Q23" s="1" t="s">
        <v>38</v>
      </c>
      <c r="Z23" s="10">
        <v>3.5</v>
      </c>
      <c r="AA23" s="13" t="s">
        <v>36</v>
      </c>
      <c r="AD23" s="1" t="s">
        <v>37</v>
      </c>
      <c r="AH23" s="1" t="s">
        <v>38</v>
      </c>
      <c r="AQ23" s="10">
        <v>3.5</v>
      </c>
      <c r="AR23" s="13" t="s">
        <v>36</v>
      </c>
      <c r="AU23" s="1" t="s">
        <v>37</v>
      </c>
      <c r="AY23" s="1" t="s">
        <v>38</v>
      </c>
    </row>
    <row r="24" spans="2:58" x14ac:dyDescent="0.35">
      <c r="M24" s="16" t="s">
        <v>14</v>
      </c>
      <c r="N24" s="7"/>
      <c r="Q24" s="16" t="s">
        <v>39</v>
      </c>
      <c r="R24" s="7"/>
      <c r="AD24" s="16" t="s">
        <v>14</v>
      </c>
      <c r="AE24" s="7"/>
      <c r="AH24" s="16" t="s">
        <v>39</v>
      </c>
      <c r="AI24" s="7"/>
      <c r="AU24" s="16" t="s">
        <v>14</v>
      </c>
      <c r="AV24" s="7"/>
      <c r="AY24" s="16" t="s">
        <v>39</v>
      </c>
      <c r="AZ24" s="7"/>
    </row>
    <row r="25" spans="2:58" ht="15.5" x14ac:dyDescent="0.35">
      <c r="B25" s="4"/>
      <c r="M25" s="14">
        <f>I15*I19</f>
        <v>129570</v>
      </c>
      <c r="N25" s="15" t="s">
        <v>16</v>
      </c>
      <c r="Q25" s="14">
        <f>I7*I23</f>
        <v>4158</v>
      </c>
      <c r="R25" s="9" t="s">
        <v>36</v>
      </c>
      <c r="AD25" s="14">
        <f>Z15*Z19</f>
        <v>129570</v>
      </c>
      <c r="AE25" s="15" t="s">
        <v>16</v>
      </c>
      <c r="AH25" s="14">
        <f>Z7*Z23</f>
        <v>15918</v>
      </c>
      <c r="AI25" s="9" t="s">
        <v>36</v>
      </c>
      <c r="AU25" s="14">
        <f>AQ15*AQ19</f>
        <v>129570</v>
      </c>
      <c r="AV25" s="15" t="s">
        <v>16</v>
      </c>
      <c r="AY25" s="14">
        <f>AQ7*AQ23</f>
        <v>34135.5</v>
      </c>
      <c r="AZ25" s="9" t="s">
        <v>36</v>
      </c>
    </row>
    <row r="26" spans="2:58" x14ac:dyDescent="0.35">
      <c r="B26" s="2"/>
      <c r="M26" s="14">
        <f>M25/100</f>
        <v>1295.7</v>
      </c>
      <c r="N26" s="15" t="s">
        <v>18</v>
      </c>
      <c r="Q26" s="19">
        <f>Q25/100</f>
        <v>41.58</v>
      </c>
      <c r="R26" s="13" t="s">
        <v>40</v>
      </c>
      <c r="AD26" s="14">
        <f>AD25/100</f>
        <v>1295.7</v>
      </c>
      <c r="AE26" s="15" t="s">
        <v>18</v>
      </c>
      <c r="AH26" s="19">
        <f>AH25/100</f>
        <v>159.18</v>
      </c>
      <c r="AI26" s="13" t="s">
        <v>40</v>
      </c>
      <c r="AU26" s="14">
        <f>AU25/100</f>
        <v>1295.7</v>
      </c>
      <c r="AV26" s="15" t="s">
        <v>18</v>
      </c>
      <c r="AY26" s="19">
        <f>AY25/100</f>
        <v>341.35500000000002</v>
      </c>
      <c r="AZ26" s="13" t="s">
        <v>40</v>
      </c>
    </row>
    <row r="27" spans="2:58" x14ac:dyDescent="0.35">
      <c r="M27" s="16" t="s">
        <v>41</v>
      </c>
      <c r="N27" s="11"/>
      <c r="O27" s="7"/>
      <c r="AD27" s="16" t="s">
        <v>41</v>
      </c>
      <c r="AE27" s="11"/>
      <c r="AF27" s="7"/>
      <c r="AU27" s="16" t="s">
        <v>41</v>
      </c>
      <c r="AV27" s="11"/>
      <c r="AW27" s="7"/>
    </row>
    <row r="28" spans="2:58" x14ac:dyDescent="0.35">
      <c r="M28" s="10">
        <f>M15+M26</f>
        <v>2675.3500000000004</v>
      </c>
      <c r="N28" s="12"/>
      <c r="O28" s="13"/>
      <c r="AD28" s="10">
        <f>AD15+AD26</f>
        <v>2675.3500000000004</v>
      </c>
      <c r="AE28" s="12"/>
      <c r="AF28" s="13"/>
      <c r="AU28" s="10">
        <f>AU15+AU26</f>
        <v>2675.3500000000004</v>
      </c>
      <c r="AV28" s="12"/>
      <c r="AW28" s="13"/>
    </row>
    <row r="58" spans="2:33" x14ac:dyDescent="0.35">
      <c r="T58" s="1" t="s">
        <v>2</v>
      </c>
    </row>
    <row r="59" spans="2:33" x14ac:dyDescent="0.35">
      <c r="B59" s="1" t="s">
        <v>0</v>
      </c>
      <c r="C59" t="s">
        <v>42</v>
      </c>
    </row>
    <row r="60" spans="2:33" x14ac:dyDescent="0.35">
      <c r="T60" s="1" t="s">
        <v>6</v>
      </c>
      <c r="X60" s="1" t="s">
        <v>7</v>
      </c>
    </row>
    <row r="61" spans="2:33" x14ac:dyDescent="0.35">
      <c r="B61" s="1" t="s">
        <v>6</v>
      </c>
      <c r="F61" s="1" t="s">
        <v>7</v>
      </c>
      <c r="T61" s="6" t="s">
        <v>8</v>
      </c>
      <c r="U61" s="7"/>
      <c r="X61" s="16" t="s">
        <v>9</v>
      </c>
      <c r="Y61" s="7"/>
    </row>
    <row r="62" spans="2:33" ht="15" x14ac:dyDescent="0.4">
      <c r="B62" s="6" t="s">
        <v>8</v>
      </c>
      <c r="C62" s="7"/>
      <c r="F62" s="16" t="s">
        <v>9</v>
      </c>
      <c r="G62" s="7"/>
      <c r="T62" s="8">
        <v>49.87</v>
      </c>
      <c r="U62" s="9" t="s">
        <v>10</v>
      </c>
      <c r="X62" s="14">
        <v>365</v>
      </c>
      <c r="Y62" s="15"/>
      <c r="AG62" s="1"/>
    </row>
    <row r="63" spans="2:33" ht="15" x14ac:dyDescent="0.4">
      <c r="B63" s="8">
        <v>23.65</v>
      </c>
      <c r="C63" s="9" t="s">
        <v>10</v>
      </c>
      <c r="F63" s="14">
        <v>365</v>
      </c>
      <c r="G63" s="15"/>
      <c r="O63" s="1"/>
      <c r="T63" s="14">
        <f>T62*1000</f>
        <v>49870</v>
      </c>
      <c r="U63" s="9" t="s">
        <v>11</v>
      </c>
      <c r="W63" s="5"/>
      <c r="X63" s="16" t="s">
        <v>12</v>
      </c>
      <c r="Y63" s="11"/>
      <c r="Z63" s="11"/>
      <c r="AA63" s="16" t="s">
        <v>13</v>
      </c>
      <c r="AB63" s="7"/>
      <c r="AC63" s="22" t="s">
        <v>14</v>
      </c>
      <c r="AD63" s="7"/>
    </row>
    <row r="64" spans="2:33" x14ac:dyDescent="0.35">
      <c r="B64" s="14">
        <f>B63*1000</f>
        <v>23650</v>
      </c>
      <c r="C64" s="9" t="s">
        <v>11</v>
      </c>
      <c r="E64" s="5"/>
      <c r="F64" s="16" t="s">
        <v>12</v>
      </c>
      <c r="G64" s="11"/>
      <c r="H64" s="11"/>
      <c r="I64" s="16" t="s">
        <v>13</v>
      </c>
      <c r="J64" s="7"/>
      <c r="K64" s="22" t="s">
        <v>14</v>
      </c>
      <c r="L64" s="7"/>
      <c r="T64" s="6" t="s">
        <v>15</v>
      </c>
      <c r="U64" s="11"/>
      <c r="V64" s="7"/>
      <c r="X64" s="14">
        <f>X62*T77</f>
        <v>8395</v>
      </c>
      <c r="Y64" t="s">
        <v>16</v>
      </c>
      <c r="AA64" s="14">
        <f>T71-T63</f>
        <v>-45670</v>
      </c>
      <c r="AB64" s="15" t="s">
        <v>11</v>
      </c>
      <c r="AC64">
        <f>AA64*T75</f>
        <v>-959070</v>
      </c>
      <c r="AD64" s="15" t="s">
        <v>16</v>
      </c>
    </row>
    <row r="65" spans="2:35" ht="15" x14ac:dyDescent="0.4">
      <c r="B65" s="6" t="s">
        <v>15</v>
      </c>
      <c r="C65" s="11"/>
      <c r="D65" s="7"/>
      <c r="F65" s="14">
        <f>F63*B78</f>
        <v>8395</v>
      </c>
      <c r="G65" t="s">
        <v>16</v>
      </c>
      <c r="I65" s="14">
        <f>B72-B64</f>
        <v>-19450</v>
      </c>
      <c r="J65" s="15" t="s">
        <v>11</v>
      </c>
      <c r="K65">
        <f>I65*B76</f>
        <v>-408450</v>
      </c>
      <c r="L65" s="15" t="s">
        <v>16</v>
      </c>
      <c r="T65" s="8" t="s">
        <v>17</v>
      </c>
      <c r="V65" s="13"/>
      <c r="W65" s="5"/>
      <c r="X65" s="14">
        <f>X64/100</f>
        <v>83.95</v>
      </c>
      <c r="Y65" t="s">
        <v>18</v>
      </c>
      <c r="AA65" s="14"/>
      <c r="AB65" s="15"/>
      <c r="AC65" s="12">
        <f>AC64/100</f>
        <v>-9590.7000000000007</v>
      </c>
      <c r="AD65" s="13" t="s">
        <v>18</v>
      </c>
    </row>
    <row r="66" spans="2:35" ht="15" x14ac:dyDescent="0.4">
      <c r="B66" s="8" t="s">
        <v>17</v>
      </c>
      <c r="D66" s="13"/>
      <c r="E66" s="5"/>
      <c r="F66" s="14">
        <f>F65/100</f>
        <v>83.95</v>
      </c>
      <c r="G66" t="s">
        <v>18</v>
      </c>
      <c r="I66" s="14"/>
      <c r="J66" s="15"/>
      <c r="K66" s="12">
        <f>K65/100</f>
        <v>-4084.5</v>
      </c>
      <c r="L66" s="13" t="s">
        <v>18</v>
      </c>
      <c r="T66" s="6" t="s">
        <v>19</v>
      </c>
      <c r="U66" s="7"/>
      <c r="W66" s="2"/>
      <c r="X66" s="16" t="s">
        <v>20</v>
      </c>
      <c r="Y66" s="11"/>
      <c r="Z66" s="11"/>
      <c r="AA66" s="11"/>
      <c r="AB66" s="7"/>
    </row>
    <row r="67" spans="2:35" x14ac:dyDescent="0.35">
      <c r="B67" s="6" t="s">
        <v>19</v>
      </c>
      <c r="C67" s="7"/>
      <c r="E67" s="2"/>
      <c r="F67" s="16" t="s">
        <v>20</v>
      </c>
      <c r="G67" s="11"/>
      <c r="H67" s="11"/>
      <c r="I67" s="11"/>
      <c r="J67" s="7"/>
      <c r="T67" s="14">
        <v>244</v>
      </c>
      <c r="U67" s="15"/>
      <c r="X67" s="14">
        <f>AC65+X65</f>
        <v>-9506.75</v>
      </c>
      <c r="Y67" t="s">
        <v>18</v>
      </c>
      <c r="AB67" s="15"/>
    </row>
    <row r="68" spans="2:35" x14ac:dyDescent="0.35">
      <c r="B68" s="14">
        <v>116</v>
      </c>
      <c r="C68" s="15"/>
      <c r="F68" s="14">
        <f>K66+F66</f>
        <v>-4000.55</v>
      </c>
      <c r="G68" t="s">
        <v>18</v>
      </c>
      <c r="J68" s="15"/>
      <c r="T68" s="6" t="s">
        <v>21</v>
      </c>
      <c r="U68" s="7"/>
      <c r="X68" s="17" t="s">
        <v>22</v>
      </c>
      <c r="Y68" s="11"/>
      <c r="Z68" s="11"/>
      <c r="AA68" s="11"/>
      <c r="AB68" s="7"/>
    </row>
    <row r="69" spans="2:35" x14ac:dyDescent="0.35">
      <c r="B69" s="6" t="s">
        <v>21</v>
      </c>
      <c r="C69" s="7"/>
      <c r="F69" s="17" t="s">
        <v>22</v>
      </c>
      <c r="G69" s="11"/>
      <c r="H69" s="11"/>
      <c r="I69" s="11"/>
      <c r="J69" s="7"/>
      <c r="T69" s="10">
        <v>87000</v>
      </c>
      <c r="U69" s="13" t="s">
        <v>18</v>
      </c>
      <c r="X69" s="10">
        <f>T69</f>
        <v>87000</v>
      </c>
      <c r="Y69" s="12" t="s">
        <v>18</v>
      </c>
      <c r="Z69" s="12"/>
      <c r="AA69" s="12"/>
      <c r="AB69" s="13"/>
    </row>
    <row r="70" spans="2:35" x14ac:dyDescent="0.35">
      <c r="B70" s="10">
        <v>42000</v>
      </c>
      <c r="C70" s="13" t="s">
        <v>18</v>
      </c>
      <c r="F70" s="10">
        <f>B70</f>
        <v>42000</v>
      </c>
      <c r="G70" s="12" t="s">
        <v>18</v>
      </c>
      <c r="H70" s="12"/>
      <c r="I70" s="12"/>
      <c r="J70" s="13"/>
      <c r="T70" s="14" t="s">
        <v>23</v>
      </c>
      <c r="U70" s="15"/>
      <c r="X70" s="21" t="s">
        <v>24</v>
      </c>
      <c r="Y70" s="15"/>
      <c r="AG70" s="1" t="s">
        <v>25</v>
      </c>
    </row>
    <row r="71" spans="2:35" x14ac:dyDescent="0.35">
      <c r="B71" s="14" t="s">
        <v>23</v>
      </c>
      <c r="C71" s="15"/>
      <c r="F71" s="21" t="s">
        <v>24</v>
      </c>
      <c r="G71" s="15"/>
      <c r="O71" s="1" t="s">
        <v>25</v>
      </c>
      <c r="T71" s="14">
        <v>4200</v>
      </c>
      <c r="U71" s="15" t="s">
        <v>11</v>
      </c>
      <c r="X71" s="14">
        <f>X82+X65</f>
        <v>965.95</v>
      </c>
      <c r="Y71" s="15" t="s">
        <v>18</v>
      </c>
      <c r="AG71" s="16" t="s">
        <v>26</v>
      </c>
      <c r="AH71" s="11"/>
      <c r="AI71" s="7"/>
    </row>
    <row r="72" spans="2:35" x14ac:dyDescent="0.35">
      <c r="B72" s="14">
        <v>4200</v>
      </c>
      <c r="C72" s="15" t="s">
        <v>11</v>
      </c>
      <c r="F72" s="14">
        <f>F83+F66</f>
        <v>965.95</v>
      </c>
      <c r="G72" s="15" t="s">
        <v>18</v>
      </c>
      <c r="O72" s="16" t="s">
        <v>26</v>
      </c>
      <c r="P72" s="11"/>
      <c r="Q72" s="7"/>
      <c r="T72" s="6" t="s">
        <v>27</v>
      </c>
      <c r="U72" s="7"/>
      <c r="X72" s="18" t="s">
        <v>28</v>
      </c>
      <c r="Y72" s="11"/>
      <c r="Z72" s="11"/>
      <c r="AA72" s="11"/>
      <c r="AB72" s="11"/>
      <c r="AC72" s="11"/>
      <c r="AD72" s="11"/>
      <c r="AE72" s="7"/>
      <c r="AG72" s="14">
        <f>T69+T73</f>
        <v>90000</v>
      </c>
      <c r="AH72" t="s">
        <v>18</v>
      </c>
      <c r="AI72" s="15"/>
    </row>
    <row r="73" spans="2:35" x14ac:dyDescent="0.35">
      <c r="B73" s="6" t="s">
        <v>27</v>
      </c>
      <c r="C73" s="7"/>
      <c r="F73" s="18" t="s">
        <v>28</v>
      </c>
      <c r="G73" s="11"/>
      <c r="H73" s="11"/>
      <c r="I73" s="11"/>
      <c r="J73" s="11"/>
      <c r="K73" s="11"/>
      <c r="L73" s="11"/>
      <c r="M73" s="7"/>
      <c r="O73" s="14">
        <f>B70+B74</f>
        <v>45000</v>
      </c>
      <c r="P73" t="s">
        <v>18</v>
      </c>
      <c r="Q73" s="15"/>
      <c r="T73" s="14">
        <v>3000</v>
      </c>
      <c r="U73" s="15" t="s">
        <v>18</v>
      </c>
      <c r="X73" s="20">
        <f>X71-X67</f>
        <v>10472.700000000001</v>
      </c>
      <c r="Y73" t="s">
        <v>18</v>
      </c>
      <c r="AE73" s="13"/>
      <c r="AG73" s="21" t="s">
        <v>29</v>
      </c>
      <c r="AI73" s="15"/>
    </row>
    <row r="74" spans="2:35" x14ac:dyDescent="0.35">
      <c r="B74" s="14">
        <v>3000</v>
      </c>
      <c r="C74" s="15" t="s">
        <v>18</v>
      </c>
      <c r="F74" s="20">
        <f>F72-F68</f>
        <v>4966.5</v>
      </c>
      <c r="G74" t="s">
        <v>18</v>
      </c>
      <c r="M74" s="13"/>
      <c r="O74" s="21" t="s">
        <v>29</v>
      </c>
      <c r="Q74" s="15"/>
      <c r="T74" s="6" t="s">
        <v>30</v>
      </c>
      <c r="U74" s="7"/>
      <c r="X74" s="18" t="s">
        <v>31</v>
      </c>
      <c r="Y74" s="11"/>
      <c r="Z74" s="11"/>
      <c r="AA74" s="11"/>
      <c r="AB74" s="11"/>
      <c r="AC74" s="11"/>
      <c r="AD74" s="7"/>
      <c r="AG74" s="10">
        <f>AG72/X73</f>
        <v>8.5937723796155705</v>
      </c>
      <c r="AH74" s="12" t="s">
        <v>32</v>
      </c>
      <c r="AI74" s="13"/>
    </row>
    <row r="75" spans="2:35" x14ac:dyDescent="0.35">
      <c r="B75" s="6" t="s">
        <v>30</v>
      </c>
      <c r="C75" s="7"/>
      <c r="F75" s="18" t="s">
        <v>31</v>
      </c>
      <c r="G75" s="11"/>
      <c r="H75" s="11"/>
      <c r="I75" s="11"/>
      <c r="J75" s="11"/>
      <c r="K75" s="11"/>
      <c r="L75" s="7"/>
      <c r="O75" s="10">
        <f>O73/F74</f>
        <v>9.0607067351253399</v>
      </c>
      <c r="P75" s="12" t="s">
        <v>32</v>
      </c>
      <c r="Q75" s="13"/>
      <c r="T75" s="14">
        <v>21</v>
      </c>
      <c r="U75" s="15" t="s">
        <v>33</v>
      </c>
      <c r="X75" s="23">
        <f>X69/X73</f>
        <v>8.3073133002950517</v>
      </c>
      <c r="Y75" s="24"/>
      <c r="Z75" s="24"/>
      <c r="AA75" s="24"/>
      <c r="AB75" s="24"/>
      <c r="AC75" s="24"/>
      <c r="AD75" s="25"/>
    </row>
    <row r="76" spans="2:35" x14ac:dyDescent="0.35">
      <c r="B76" s="14">
        <v>21</v>
      </c>
      <c r="C76" s="15" t="s">
        <v>33</v>
      </c>
      <c r="F76" s="23">
        <f>F70/F74</f>
        <v>8.456659619450317</v>
      </c>
      <c r="G76" s="24"/>
      <c r="H76" s="24"/>
      <c r="I76" s="24"/>
      <c r="J76" s="24"/>
      <c r="K76" s="24"/>
      <c r="L76" s="25"/>
      <c r="T76" s="6" t="s">
        <v>34</v>
      </c>
      <c r="U76" s="7"/>
      <c r="Y76" s="1"/>
      <c r="Z76" s="1"/>
      <c r="AA76" s="1"/>
      <c r="AB76" s="1"/>
      <c r="AC76" s="1"/>
      <c r="AD76" s="1"/>
    </row>
    <row r="77" spans="2:35" x14ac:dyDescent="0.35">
      <c r="B77" s="6" t="s">
        <v>34</v>
      </c>
      <c r="C77" s="7"/>
      <c r="G77" s="1"/>
      <c r="H77" s="1"/>
      <c r="I77" s="1"/>
      <c r="J77" s="1"/>
      <c r="K77" s="1"/>
      <c r="L77" s="1"/>
      <c r="T77" s="14">
        <v>23</v>
      </c>
      <c r="U77" s="15" t="s">
        <v>33</v>
      </c>
      <c r="X77" s="1"/>
      <c r="Y77" s="1"/>
      <c r="Z77" s="1"/>
      <c r="AA77" s="1"/>
      <c r="AB77" s="1"/>
      <c r="AC77" s="1"/>
      <c r="AD77" s="1"/>
    </row>
    <row r="78" spans="2:35" x14ac:dyDescent="0.35">
      <c r="B78" s="14">
        <v>23</v>
      </c>
      <c r="C78" s="15" t="s">
        <v>33</v>
      </c>
      <c r="F78" s="1"/>
      <c r="G78" s="1"/>
      <c r="H78" s="1"/>
      <c r="I78" s="1"/>
      <c r="J78" s="1"/>
      <c r="K78" s="1"/>
      <c r="L78" s="1"/>
      <c r="T78" s="6" t="s">
        <v>35</v>
      </c>
      <c r="U78" s="7"/>
    </row>
    <row r="79" spans="2:35" x14ac:dyDescent="0.35">
      <c r="B79" s="6" t="s">
        <v>35</v>
      </c>
      <c r="C79" s="7"/>
      <c r="T79" s="10">
        <v>3.5</v>
      </c>
      <c r="U79" s="13" t="s">
        <v>36</v>
      </c>
      <c r="X79" s="1" t="s">
        <v>37</v>
      </c>
      <c r="AB79" s="1" t="s">
        <v>38</v>
      </c>
    </row>
    <row r="80" spans="2:35" x14ac:dyDescent="0.35">
      <c r="B80" s="10">
        <v>3.5</v>
      </c>
      <c r="C80" s="13" t="s">
        <v>36</v>
      </c>
      <c r="F80" s="1" t="s">
        <v>37</v>
      </c>
      <c r="J80" s="1" t="s">
        <v>38</v>
      </c>
      <c r="X80" s="16" t="s">
        <v>14</v>
      </c>
      <c r="Y80" s="7"/>
      <c r="AB80" s="16" t="s">
        <v>39</v>
      </c>
      <c r="AC80" s="7"/>
    </row>
    <row r="81" spans="6:29" x14ac:dyDescent="0.35">
      <c r="F81" s="16" t="s">
        <v>14</v>
      </c>
      <c r="G81" s="7"/>
      <c r="J81" s="16" t="s">
        <v>39</v>
      </c>
      <c r="K81" s="7"/>
      <c r="X81" s="14">
        <f>T71*T75</f>
        <v>88200</v>
      </c>
      <c r="Y81" s="15" t="s">
        <v>16</v>
      </c>
      <c r="AB81" s="14">
        <f>T63*T79</f>
        <v>174545</v>
      </c>
      <c r="AC81" s="9" t="s">
        <v>36</v>
      </c>
    </row>
    <row r="82" spans="6:29" x14ac:dyDescent="0.35">
      <c r="F82" s="14">
        <f>B72*B76</f>
        <v>88200</v>
      </c>
      <c r="G82" s="15" t="s">
        <v>16</v>
      </c>
      <c r="J82" s="14">
        <f>B64*B80</f>
        <v>82775</v>
      </c>
      <c r="K82" s="9" t="s">
        <v>36</v>
      </c>
      <c r="X82" s="14">
        <f>X81/100</f>
        <v>882</v>
      </c>
      <c r="Y82" s="15" t="s">
        <v>18</v>
      </c>
      <c r="AB82" s="19">
        <f>AB81/100</f>
        <v>1745.45</v>
      </c>
      <c r="AC82" s="13" t="s">
        <v>40</v>
      </c>
    </row>
    <row r="83" spans="6:29" x14ac:dyDescent="0.35">
      <c r="F83" s="14">
        <f>F82/100</f>
        <v>882</v>
      </c>
      <c r="G83" s="15" t="s">
        <v>18</v>
      </c>
      <c r="J83" s="19">
        <f>J82/100</f>
        <v>827.75</v>
      </c>
      <c r="K83" s="13" t="s">
        <v>40</v>
      </c>
      <c r="X83" s="16" t="s">
        <v>41</v>
      </c>
      <c r="Y83" s="11"/>
      <c r="Z83" s="7"/>
    </row>
    <row r="84" spans="6:29" x14ac:dyDescent="0.35">
      <c r="F84" s="16" t="s">
        <v>41</v>
      </c>
      <c r="G84" s="11"/>
      <c r="H84" s="7"/>
      <c r="X84" s="10">
        <f>X71+X82</f>
        <v>1847.95</v>
      </c>
      <c r="Y84" s="12"/>
      <c r="Z84" s="13"/>
    </row>
    <row r="85" spans="6:29" x14ac:dyDescent="0.35">
      <c r="F85" s="10">
        <f>F72+F83</f>
        <v>1847.95</v>
      </c>
      <c r="G85" s="12"/>
      <c r="H85" s="13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PV Calcs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leo9101</cp:lastModifiedBy>
  <cp:revision/>
  <dcterms:created xsi:type="dcterms:W3CDTF">2022-03-05T19:59:23Z</dcterms:created>
  <dcterms:modified xsi:type="dcterms:W3CDTF">2022-05-18T01:38:11Z</dcterms:modified>
  <cp:category/>
  <cp:contentStatus/>
</cp:coreProperties>
</file>